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Infos" sheetId="1" r:id="rId1"/>
    <sheet name="Zeit Erde - Minory Prime" sheetId="2" r:id="rId2"/>
    <sheet name="Zeit Erde - Sarkass" sheetId="3" r:id="rId3"/>
  </sheets>
  <definedNames/>
  <calcPr fullCalcOnLoad="1"/>
</workbook>
</file>

<file path=xl/sharedStrings.xml><?xml version="1.0" encoding="utf-8"?>
<sst xmlns="http://schemas.openxmlformats.org/spreadsheetml/2006/main" count="96" uniqueCount="60">
  <si>
    <t>Ursprungszeit: Erde</t>
  </si>
  <si>
    <t>Stunden</t>
  </si>
  <si>
    <t>Minuten</t>
  </si>
  <si>
    <t>1 Stunde (= 60 min) auf der Erde = 1,075 Stunden auf Minory</t>
  </si>
  <si>
    <t>18,6 Stunden auf der Erde = 20 Stunden auf Minory Prime</t>
  </si>
  <si>
    <t>1 min auf der Erde = 0,0179 Stunden auf Minory. Minory-Stunden * 50 = Minory-Minuten</t>
  </si>
  <si>
    <t>20 Stunden auf Minory Prime = 18,6 Stunden auf der Erde</t>
  </si>
  <si>
    <t>1 Stunde (=50 min) auf Minory = 0,93 Stunden auf der Erde</t>
  </si>
  <si>
    <t>Uhrzeitumrechung Erdzeit - Minory Prime-Zeit</t>
  </si>
  <si>
    <t>Uhrzeitumrechnung Minory-Prime-Zeit - Erdzeit</t>
  </si>
  <si>
    <t>1 min auf Minory = 0,0186 Stunden auf der Erde. Erdstunden * 60 = Erdminuten.</t>
  </si>
  <si>
    <t>Erdmin.</t>
  </si>
  <si>
    <t>seit 6:00</t>
  </si>
  <si>
    <t>seit 0:00</t>
  </si>
  <si>
    <t>Minory min.</t>
  </si>
  <si>
    <t>Ergebnis: Minory Uhrzeit</t>
  </si>
  <si>
    <t>Ergebnis: Erde Uhrzeit</t>
  </si>
  <si>
    <t>Anleitung:</t>
  </si>
  <si>
    <t>Die grauen Felder dienen der Berechnung bzw. Überprüfung und brauchen nicht beachtet zu werden.</t>
  </si>
  <si>
    <t xml:space="preserve">Beispiel:  </t>
  </si>
  <si>
    <r>
      <t xml:space="preserve">Bitte die umzurechnende Uhrzeit in die </t>
    </r>
    <r>
      <rPr>
        <b/>
        <sz val="10"/>
        <color indexed="51"/>
        <rFont val="Arial"/>
        <family val="2"/>
      </rPr>
      <t>gelben</t>
    </r>
    <r>
      <rPr>
        <sz val="10"/>
        <rFont val="Arial"/>
        <family val="0"/>
      </rPr>
      <t xml:space="preserve"> Felder eintippen: In ganzen Zahlen im 24-Stunden- (bei Erdzeit) bzw. 20-Stunden-System (bei Minory Zeit). </t>
    </r>
  </si>
  <si>
    <r>
      <t xml:space="preserve">Das Ergebnis wird in den </t>
    </r>
    <r>
      <rPr>
        <b/>
        <sz val="10"/>
        <color indexed="17"/>
        <rFont val="Arial"/>
        <family val="2"/>
      </rPr>
      <t>grünen</t>
    </r>
    <r>
      <rPr>
        <sz val="10"/>
        <rFont val="Arial"/>
        <family val="0"/>
      </rPr>
      <t xml:space="preserve"> Feldern angezeigt.</t>
    </r>
  </si>
  <si>
    <t>Grundsätzliches</t>
  </si>
  <si>
    <t>Die Einteilung der Erdzeit dürfte geläufig sein: Ein Tag untergliedert sich in 24 Stunden zu je 60 Minuten.</t>
  </si>
  <si>
    <t>Auf Minory Prime dauert ein Tag (inkl. Nacht) 20 minorytanische Stunden zu je 50 minorytanischen Minuten.</t>
  </si>
  <si>
    <t>Ein neuer Tag beginnt um "Mitternacht" (0:00 Uhr).</t>
  </si>
  <si>
    <t xml:space="preserve">Die Erde ist in verschiedene Zeitzonen eingeteilt. </t>
  </si>
  <si>
    <t>Die Uhrzeit auf der Starbase Mamori richtet sich nach der Uhrzeit des Sternenflotten-Hauptquartiers in San Franzisco, Erde.</t>
  </si>
  <si>
    <t xml:space="preserve">Die Uhrzeit auf Minory Prime richtet sich nach der Hauptstadt Minoras. </t>
  </si>
  <si>
    <t>Neutag fällt am Neujahrstag in Minoras genau auf den Sonnenaufgang.</t>
  </si>
  <si>
    <t>Ein Erdjahr besteht aus 365 Tagen, unregelmäßig auf 12 Monate verteilt. Alle 4 Jahre gibt es einen Schalttag.</t>
  </si>
  <si>
    <t>Ein Minory Prime-Jahr besteht aus 10 Monaten zu je 37 Tagen plus dem Neujahrstag (Insgesamt hat ein Minory-Jahr 371 Tage.)</t>
  </si>
  <si>
    <t>Ein neuer Tag beginnt um "Neutag" (0:00 Uhr, entspricht ca. 6 Uhr morgens Erdzeit San Franzisco).</t>
  </si>
  <si>
    <t>Erde, nachmittags, fünf nach halb fünf:</t>
  </si>
  <si>
    <t>Auf Sarkass gibt es insgesamt 4 Zeitzonen auf den 4 Kontinenten.</t>
  </si>
  <si>
    <t xml:space="preserve">Die ZSZ legt den Tagesbeginn auf den Sonnenaufgang in der Hauptstadt Asef </t>
  </si>
  <si>
    <t>Uhrzeitumrechung Erdzeit - Sarkass-Zeit (ZSZ):</t>
  </si>
  <si>
    <t>30,7 Stunden auf der Erde = 40 Stunden auf Sarkass</t>
  </si>
  <si>
    <t>1 Stunde (= 60 min) auf der Erde =  1,303 Stunden auf Sarkass</t>
  </si>
  <si>
    <t>Uhrzeitumrechnung Sarkass-Zeit (ZSZ) - Erdzeit:</t>
  </si>
  <si>
    <t>40 Stunden auf Sarkass = 30,7 Stunden auf der Erde</t>
  </si>
  <si>
    <t>1 Stunde (=46 min) auf Sarkass = 0,7675 Stunden auf der Erde</t>
  </si>
  <si>
    <t>Ein Sarkass-Jahr hat ein 305 Tage, unregelmäßig nach den Mondphasen der 3 Monde in 13 Monate unterteilt.</t>
  </si>
  <si>
    <t>Auf Sarkass dauert ein Tag (inkl. Nacht) 40 sarkassianische Stunden zu je 46 sarkassianischen Minuten.</t>
  </si>
  <si>
    <t>Die Lomtara legt auch eine für ganz Sarkass gültige Zentral-Sarkassianische-Zeit (ZSZ) fest.</t>
  </si>
  <si>
    <t>Sie ist offiziell zwar gebräuchlich, jedoch werden parallel dazu noch die lokalen Zeiten verwendet.</t>
  </si>
  <si>
    <t>am Tag der Verabschiedung des ersten Teils der Lomtara fest, und zwar auf 1:00 Uhr</t>
  </si>
  <si>
    <t xml:space="preserve"> (Es gibt auf Sarkass kein "0:00 Uhr". 1:00 Uhr ZSZ entspricht ca. 4 Uhr morgens der Erdzeit in San Franzisco).</t>
  </si>
  <si>
    <t>1 min auf der Erde =  0,0217 Stunden auf Sarkass. Sarkass-Stunden * 46 = Sarkass-Minuten</t>
  </si>
  <si>
    <t>1 min auf Sarkass =  0,016685 Stunden auf der Erde. Erdstunden * 60 = Erdminuten.</t>
  </si>
  <si>
    <r>
      <t xml:space="preserve">Bitte die umzurechnende Uhrzeit in die </t>
    </r>
    <r>
      <rPr>
        <b/>
        <sz val="10"/>
        <color indexed="51"/>
        <rFont val="Arial"/>
        <family val="2"/>
      </rPr>
      <t>gelben</t>
    </r>
    <r>
      <rPr>
        <sz val="10"/>
        <rFont val="Arial"/>
        <family val="0"/>
      </rPr>
      <t xml:space="preserve"> Felder eintippen: In ganzen Zahlen im 24-Stunden- (bei Erdzeit) bzw. 40-Stunden-System (bei Sarkass Zeit). </t>
    </r>
  </si>
  <si>
    <t>Uhrzeitumrechung Erdzeit - Sarkass-Zeit (ZSZ)</t>
  </si>
  <si>
    <t>Uhrzeitumrechnung Sarkass-Zeit (ZSZ) - Erdzeit</t>
  </si>
  <si>
    <t>Ergebnis: Sarkass Uhrzeit</t>
  </si>
  <si>
    <t>seit 4:00</t>
  </si>
  <si>
    <t>Sarkass min.</t>
  </si>
  <si>
    <t>seit 1:00</t>
  </si>
  <si>
    <t>(Was kurioserweise zur Folge hat, dass eine Sarkass-Minute fast genauso lang ist wie eine Erdminute.)</t>
  </si>
  <si>
    <t xml:space="preserve">Ursprungszeit: Sarkass </t>
  </si>
  <si>
    <t xml:space="preserve">Ursprungszeit: Minory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</si>
</sst>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5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2" borderId="0" xfId="0" applyNumberFormat="1" applyFont="1" applyFill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1" fillId="0" borderId="5" xfId="0" applyNumberFormat="1" applyFont="1" applyBorder="1" applyAlignment="1">
      <alignment/>
    </xf>
    <xf numFmtId="164" fontId="0" fillId="2" borderId="6" xfId="0" applyNumberFormat="1" applyFill="1" applyBorder="1" applyAlignment="1">
      <alignment/>
    </xf>
    <xf numFmtId="164" fontId="2" fillId="0" borderId="7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0" fillId="0" borderId="9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2" borderId="0" xfId="0" applyNumberFormat="1" applyFont="1" applyFill="1" applyAlignment="1">
      <alignment/>
    </xf>
    <xf numFmtId="164" fontId="1" fillId="2" borderId="8" xfId="0" applyNumberFormat="1" applyFont="1" applyFill="1" applyBorder="1" applyAlignment="1">
      <alignment/>
    </xf>
    <xf numFmtId="164" fontId="0" fillId="2" borderId="11" xfId="0" applyNumberFormat="1" applyFill="1" applyBorder="1" applyAlignment="1">
      <alignment/>
    </xf>
    <xf numFmtId="0" fontId="2" fillId="0" borderId="0" xfId="0" applyFont="1" applyAlignment="1">
      <alignment/>
    </xf>
    <xf numFmtId="164" fontId="0" fillId="2" borderId="12" xfId="0" applyNumberFormat="1" applyFill="1" applyBorder="1" applyAlignment="1">
      <alignment/>
    </xf>
    <xf numFmtId="164" fontId="0" fillId="3" borderId="13" xfId="0" applyNumberFormat="1" applyFill="1" applyBorder="1" applyAlignment="1" applyProtection="1">
      <alignment/>
      <protection locked="0"/>
    </xf>
    <xf numFmtId="164" fontId="0" fillId="3" borderId="14" xfId="0" applyNumberFormat="1" applyFill="1" applyBorder="1" applyAlignment="1" applyProtection="1">
      <alignment/>
      <protection locked="0"/>
    </xf>
    <xf numFmtId="164" fontId="0" fillId="3" borderId="15" xfId="0" applyNumberFormat="1" applyFill="1" applyBorder="1" applyAlignment="1" applyProtection="1">
      <alignment/>
      <protection locked="0"/>
    </xf>
    <xf numFmtId="164" fontId="0" fillId="3" borderId="16" xfId="0" applyNumberFormat="1" applyFill="1" applyBorder="1" applyAlignment="1" applyProtection="1">
      <alignment/>
      <protection locked="0"/>
    </xf>
    <xf numFmtId="164" fontId="5" fillId="0" borderId="17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164" fontId="1" fillId="4" borderId="13" xfId="0" applyNumberFormat="1" applyFont="1" applyFill="1" applyBorder="1" applyAlignment="1">
      <alignment/>
    </xf>
    <xf numFmtId="164" fontId="0" fillId="4" borderId="20" xfId="0" applyNumberFormat="1" applyFill="1" applyBorder="1" applyAlignment="1">
      <alignment/>
    </xf>
    <xf numFmtId="164" fontId="0" fillId="4" borderId="14" xfId="0" applyNumberFormat="1" applyFill="1" applyBorder="1" applyAlignment="1">
      <alignment/>
    </xf>
    <xf numFmtId="164" fontId="1" fillId="5" borderId="15" xfId="0" applyNumberFormat="1" applyFont="1" applyFill="1" applyBorder="1" applyAlignment="1">
      <alignment/>
    </xf>
    <xf numFmtId="164" fontId="0" fillId="5" borderId="21" xfId="0" applyNumberFormat="1" applyFill="1" applyBorder="1" applyAlignment="1">
      <alignment/>
    </xf>
    <xf numFmtId="164" fontId="0" fillId="5" borderId="16" xfId="0" applyNumberFormat="1" applyFill="1" applyBorder="1" applyAlignment="1">
      <alignment/>
    </xf>
    <xf numFmtId="164" fontId="1" fillId="0" borderId="22" xfId="0" applyNumberFormat="1" applyFont="1" applyBorder="1" applyAlignment="1">
      <alignment horizontal="left" vertical="top" wrapText="1" shrinkToFit="1"/>
    </xf>
    <xf numFmtId="164" fontId="1" fillId="0" borderId="23" xfId="0" applyNumberFormat="1" applyFont="1" applyBorder="1" applyAlignment="1">
      <alignment horizontal="left" vertical="top" wrapText="1" shrinkToFit="1"/>
    </xf>
    <xf numFmtId="164" fontId="1" fillId="3" borderId="24" xfId="0" applyNumberFormat="1" applyFont="1" applyFill="1" applyBorder="1" applyAlignment="1">
      <alignment horizontal="right" vertical="top" wrapText="1" shrinkToFit="1"/>
    </xf>
    <xf numFmtId="164" fontId="1" fillId="3" borderId="25" xfId="0" applyNumberFormat="1" applyFont="1" applyFill="1" applyBorder="1" applyAlignment="1">
      <alignment horizontal="right" vertical="top" wrapText="1" shrinkToFit="1"/>
    </xf>
    <xf numFmtId="164" fontId="1" fillId="0" borderId="26" xfId="0" applyNumberFormat="1" applyFon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29" xfId="0" applyNumberFormat="1" applyBorder="1" applyAlignment="1">
      <alignment horizontal="left" vertical="top" wrapText="1" shrinkToFit="1"/>
    </xf>
    <xf numFmtId="16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1" fillId="0" borderId="30" xfId="0" applyNumberFormat="1" applyFont="1" applyBorder="1" applyAlignment="1">
      <alignment/>
    </xf>
    <xf numFmtId="164" fontId="1" fillId="6" borderId="13" xfId="0" applyNumberFormat="1" applyFont="1" applyFill="1" applyBorder="1" applyAlignment="1">
      <alignment/>
    </xf>
    <xf numFmtId="164" fontId="1" fillId="6" borderId="14" xfId="0" applyNumberFormat="1" applyFont="1" applyFill="1" applyBorder="1" applyAlignment="1">
      <alignment/>
    </xf>
    <xf numFmtId="164" fontId="1" fillId="0" borderId="31" xfId="0" applyNumberFormat="1" applyFont="1" applyBorder="1" applyAlignment="1">
      <alignment/>
    </xf>
    <xf numFmtId="164" fontId="1" fillId="6" borderId="15" xfId="0" applyNumberFormat="1" applyFont="1" applyFill="1" applyBorder="1" applyAlignment="1">
      <alignment/>
    </xf>
    <xf numFmtId="164" fontId="1" fillId="6" borderId="16" xfId="0" applyNumberFormat="1" applyFont="1" applyFill="1" applyBorder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1" fillId="4" borderId="0" xfId="0" applyNumberFormat="1" applyFont="1" applyFill="1" applyAlignment="1" applyProtection="1">
      <alignment/>
      <protection/>
    </xf>
    <xf numFmtId="164" fontId="0" fillId="4" borderId="0" xfId="0" applyNumberFormat="1" applyFill="1" applyAlignment="1" applyProtection="1">
      <alignment/>
      <protection/>
    </xf>
    <xf numFmtId="164" fontId="1" fillId="5" borderId="0" xfId="0" applyNumberFormat="1" applyFont="1" applyFill="1" applyBorder="1" applyAlignment="1" applyProtection="1">
      <alignment/>
      <protection/>
    </xf>
    <xf numFmtId="164" fontId="0" fillId="5" borderId="0" xfId="0" applyNumberForma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1" fillId="5" borderId="0" xfId="0" applyFont="1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164" fontId="0" fillId="0" borderId="32" xfId="0" applyNumberFormat="1" applyBorder="1" applyAlignment="1">
      <alignment horizontal="left" vertical="top" wrapText="1" shrinkToFit="1"/>
    </xf>
    <xf numFmtId="164" fontId="0" fillId="0" borderId="0" xfId="0" applyNumberFormat="1" applyBorder="1" applyAlignment="1">
      <alignment horizontal="left" vertical="top" wrapText="1" shrinkToFit="1"/>
    </xf>
    <xf numFmtId="164" fontId="0" fillId="0" borderId="29" xfId="0" applyNumberFormat="1" applyBorder="1" applyAlignment="1">
      <alignment horizontal="left" vertical="top" wrapText="1" shrinkToFit="1"/>
    </xf>
    <xf numFmtId="164" fontId="0" fillId="0" borderId="33" xfId="0" applyNumberFormat="1" applyBorder="1" applyAlignment="1">
      <alignment horizontal="right" vertical="top" wrapText="1" shrinkToFit="1"/>
    </xf>
    <xf numFmtId="164" fontId="0" fillId="0" borderId="34" xfId="0" applyNumberFormat="1" applyBorder="1" applyAlignment="1">
      <alignment horizontal="right" vertical="top" wrapText="1" shrinkToFit="1"/>
    </xf>
    <xf numFmtId="164" fontId="1" fillId="0" borderId="35" xfId="0" applyNumberFormat="1" applyFont="1" applyBorder="1" applyAlignment="1">
      <alignment horizontal="right" vertical="top" wrapText="1" shrinkToFit="1"/>
    </xf>
    <xf numFmtId="164" fontId="1" fillId="0" borderId="23" xfId="0" applyNumberFormat="1" applyFont="1" applyBorder="1" applyAlignment="1">
      <alignment horizontal="right" vertical="top" wrapText="1" shrinkToFit="1"/>
    </xf>
    <xf numFmtId="164" fontId="1" fillId="0" borderId="22" xfId="0" applyNumberFormat="1" applyFont="1" applyBorder="1" applyAlignment="1">
      <alignment horizontal="right" vertical="top" wrapText="1" shrinkToFit="1"/>
    </xf>
    <xf numFmtId="164" fontId="0" fillId="2" borderId="36" xfId="0" applyNumberFormat="1" applyFill="1" applyBorder="1" applyAlignment="1">
      <alignment vertical="top" wrapText="1"/>
    </xf>
    <xf numFmtId="164" fontId="0" fillId="2" borderId="37" xfId="0" applyNumberFormat="1" applyFill="1" applyBorder="1" applyAlignment="1">
      <alignment vertical="top" wrapText="1"/>
    </xf>
    <xf numFmtId="164" fontId="0" fillId="2" borderId="38" xfId="0" applyNumberFormat="1" applyFill="1" applyBorder="1" applyAlignment="1">
      <alignment vertical="top" wrapText="1"/>
    </xf>
    <xf numFmtId="0" fontId="3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strike/>
        <color rgb="FFFF0000"/>
      </font>
      <fill>
        <patternFill>
          <bgColor rgb="FFFFFF00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9">
      <selection activeCell="A23" sqref="A23"/>
    </sheetView>
  </sheetViews>
  <sheetFormatPr defaultColWidth="11.421875" defaultRowHeight="12.75"/>
  <cols>
    <col min="1" max="1" width="80.7109375" style="50" customWidth="1"/>
  </cols>
  <sheetData>
    <row r="1" ht="12.75">
      <c r="A1" s="49" t="s">
        <v>22</v>
      </c>
    </row>
    <row r="2" ht="12.75">
      <c r="A2" s="50" t="s">
        <v>23</v>
      </c>
    </row>
    <row r="3" ht="12.75">
      <c r="A3" s="50" t="s">
        <v>25</v>
      </c>
    </row>
    <row r="4" ht="12.75">
      <c r="A4" s="50" t="s">
        <v>26</v>
      </c>
    </row>
    <row r="5" ht="12.75">
      <c r="A5" s="50" t="s">
        <v>27</v>
      </c>
    </row>
    <row r="6" ht="12.75">
      <c r="A6" s="50" t="s">
        <v>30</v>
      </c>
    </row>
    <row r="8" ht="12.75">
      <c r="A8" s="50" t="s">
        <v>31</v>
      </c>
    </row>
    <row r="9" ht="12.75">
      <c r="A9" s="50" t="s">
        <v>24</v>
      </c>
    </row>
    <row r="10" ht="12.75">
      <c r="A10" s="50" t="s">
        <v>32</v>
      </c>
    </row>
    <row r="11" ht="12.75">
      <c r="A11" s="50" t="s">
        <v>28</v>
      </c>
    </row>
    <row r="12" ht="12.75">
      <c r="A12" s="50" t="s">
        <v>29</v>
      </c>
    </row>
    <row r="14" spans="1:6" ht="12.75">
      <c r="A14" s="51" t="s">
        <v>8</v>
      </c>
      <c r="B14" s="42"/>
      <c r="C14" s="42"/>
      <c r="D14" s="42"/>
      <c r="E14" s="42"/>
      <c r="F14" s="42"/>
    </row>
    <row r="15" spans="1:6" ht="12.75">
      <c r="A15" s="52" t="s">
        <v>4</v>
      </c>
      <c r="B15" s="42"/>
      <c r="C15" s="42"/>
      <c r="D15" s="42"/>
      <c r="E15" s="42"/>
      <c r="F15" s="42"/>
    </row>
    <row r="16" spans="1:6" ht="12.75">
      <c r="A16" s="52" t="s">
        <v>3</v>
      </c>
      <c r="B16" s="42"/>
      <c r="C16" s="42"/>
      <c r="D16" s="42"/>
      <c r="E16" s="42"/>
      <c r="F16" s="42"/>
    </row>
    <row r="17" spans="1:6" ht="12.75">
      <c r="A17" s="52" t="s">
        <v>5</v>
      </c>
      <c r="B17" s="42"/>
      <c r="C17" s="42"/>
      <c r="D17" s="42"/>
      <c r="E17" s="42"/>
      <c r="F17" s="42"/>
    </row>
    <row r="18" spans="2:6" ht="12.75">
      <c r="B18" s="41"/>
      <c r="C18" s="41"/>
      <c r="D18" s="41"/>
      <c r="E18" s="41"/>
      <c r="F18" s="41"/>
    </row>
    <row r="19" spans="1:6" ht="12.75">
      <c r="A19" s="53" t="s">
        <v>9</v>
      </c>
      <c r="B19" s="40"/>
      <c r="C19" s="40"/>
      <c r="D19" s="40"/>
      <c r="E19" s="40"/>
      <c r="F19" s="40"/>
    </row>
    <row r="20" spans="1:6" ht="12.75">
      <c r="A20" s="54" t="s">
        <v>6</v>
      </c>
      <c r="B20" s="42"/>
      <c r="C20" s="42"/>
      <c r="D20" s="42"/>
      <c r="E20" s="42"/>
      <c r="F20" s="42"/>
    </row>
    <row r="21" spans="1:6" ht="12.75">
      <c r="A21" s="54" t="s">
        <v>7</v>
      </c>
      <c r="B21" s="42"/>
      <c r="C21" s="42"/>
      <c r="D21" s="42"/>
      <c r="E21" s="42"/>
      <c r="F21" s="42"/>
    </row>
    <row r="22" spans="1:6" ht="12.75">
      <c r="A22" s="54" t="s">
        <v>10</v>
      </c>
      <c r="B22" s="42"/>
      <c r="C22" s="42"/>
      <c r="D22" s="42"/>
      <c r="E22" s="42"/>
      <c r="F22" s="42"/>
    </row>
    <row r="24" ht="12.75">
      <c r="A24" s="50" t="s">
        <v>42</v>
      </c>
    </row>
    <row r="25" ht="12.75">
      <c r="A25" s="50" t="s">
        <v>43</v>
      </c>
    </row>
    <row r="26" ht="12.75">
      <c r="A26" s="50" t="s">
        <v>57</v>
      </c>
    </row>
    <row r="27" ht="12.75">
      <c r="A27" s="50" t="s">
        <v>34</v>
      </c>
    </row>
    <row r="29" ht="12.75">
      <c r="A29" s="50" t="s">
        <v>44</v>
      </c>
    </row>
    <row r="30" ht="12.75">
      <c r="A30" s="50" t="s">
        <v>45</v>
      </c>
    </row>
    <row r="31" ht="12.75">
      <c r="A31" s="50" t="s">
        <v>35</v>
      </c>
    </row>
    <row r="32" ht="12.75">
      <c r="A32" s="50" t="s">
        <v>46</v>
      </c>
    </row>
    <row r="33" ht="12.75">
      <c r="A33" s="50" t="s">
        <v>47</v>
      </c>
    </row>
    <row r="35" ht="12.75">
      <c r="A35" s="56" t="s">
        <v>36</v>
      </c>
    </row>
    <row r="36" ht="12.75">
      <c r="A36" s="55" t="s">
        <v>37</v>
      </c>
    </row>
    <row r="37" ht="12.75">
      <c r="A37" s="55" t="s">
        <v>38</v>
      </c>
    </row>
    <row r="38" ht="12.75">
      <c r="A38" s="55" t="s">
        <v>48</v>
      </c>
    </row>
    <row r="40" ht="12.75">
      <c r="A40" s="57" t="s">
        <v>39</v>
      </c>
    </row>
    <row r="41" ht="12.75">
      <c r="A41" s="58" t="s">
        <v>40</v>
      </c>
    </row>
    <row r="42" ht="12.75">
      <c r="A42" s="58" t="s">
        <v>41</v>
      </c>
    </row>
    <row r="43" ht="12.75">
      <c r="A43" s="58" t="s">
        <v>49</v>
      </c>
    </row>
  </sheetData>
  <sheetProtection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6" sqref="A16"/>
    </sheetView>
  </sheetViews>
  <sheetFormatPr defaultColWidth="11.421875" defaultRowHeight="12.75"/>
  <cols>
    <col min="1" max="6" width="11.421875" style="1" customWidth="1"/>
    <col min="7" max="7" width="13.7109375" style="0" customWidth="1"/>
  </cols>
  <sheetData>
    <row r="1" spans="1:6" ht="12.75">
      <c r="A1" s="36" t="s">
        <v>17</v>
      </c>
      <c r="B1" s="37"/>
      <c r="C1" s="37"/>
      <c r="D1" s="37"/>
      <c r="E1" s="37"/>
      <c r="F1" s="38"/>
    </row>
    <row r="2" spans="1:6" ht="29.25" customHeight="1">
      <c r="A2" s="59" t="s">
        <v>20</v>
      </c>
      <c r="B2" s="60"/>
      <c r="C2" s="60"/>
      <c r="D2" s="60"/>
      <c r="E2" s="60"/>
      <c r="F2" s="61"/>
    </row>
    <row r="3" spans="1:6" ht="12.75">
      <c r="A3" s="64" t="s">
        <v>19</v>
      </c>
      <c r="B3" s="65"/>
      <c r="C3" s="66"/>
      <c r="D3" s="33" t="s">
        <v>1</v>
      </c>
      <c r="E3" s="32" t="s">
        <v>2</v>
      </c>
      <c r="F3" s="39"/>
    </row>
    <row r="4" spans="1:6" ht="12.75">
      <c r="A4" s="62" t="s">
        <v>33</v>
      </c>
      <c r="B4" s="63"/>
      <c r="C4" s="63"/>
      <c r="D4" s="34">
        <v>17</v>
      </c>
      <c r="E4" s="35">
        <v>35</v>
      </c>
      <c r="F4" s="39"/>
    </row>
    <row r="5" spans="1:6" ht="12.75">
      <c r="A5" s="59" t="s">
        <v>21</v>
      </c>
      <c r="B5" s="60"/>
      <c r="C5" s="60"/>
      <c r="D5" s="60"/>
      <c r="E5" s="60"/>
      <c r="F5" s="61"/>
    </row>
    <row r="6" spans="1:6" ht="25.5" customHeight="1" thickBot="1">
      <c r="A6" s="67" t="s">
        <v>18</v>
      </c>
      <c r="B6" s="68"/>
      <c r="C6" s="68"/>
      <c r="D6" s="68"/>
      <c r="E6" s="68"/>
      <c r="F6" s="69"/>
    </row>
    <row r="7" ht="13.5" thickBot="1"/>
    <row r="8" spans="1:6" ht="13.5" thickBot="1">
      <c r="A8" s="26" t="s">
        <v>8</v>
      </c>
      <c r="B8" s="27"/>
      <c r="C8" s="27"/>
      <c r="D8" s="27"/>
      <c r="E8" s="27"/>
      <c r="F8" s="28"/>
    </row>
    <row r="9" spans="1:6" ht="12.75">
      <c r="A9" s="9" t="s">
        <v>0</v>
      </c>
      <c r="B9" s="5"/>
      <c r="C9" s="6" t="s">
        <v>11</v>
      </c>
      <c r="D9" s="6" t="s">
        <v>14</v>
      </c>
      <c r="E9" s="22" t="s">
        <v>15</v>
      </c>
      <c r="F9" s="23"/>
    </row>
    <row r="10" spans="1:6" ht="13.5" thickBot="1">
      <c r="A10" s="7" t="s">
        <v>1</v>
      </c>
      <c r="B10" s="2" t="s">
        <v>2</v>
      </c>
      <c r="C10" s="4" t="s">
        <v>12</v>
      </c>
      <c r="D10" s="13" t="s">
        <v>13</v>
      </c>
      <c r="E10" s="3" t="s">
        <v>1</v>
      </c>
      <c r="F10" s="43" t="s">
        <v>2</v>
      </c>
    </row>
    <row r="11" spans="1:7" ht="13.5" thickBot="1">
      <c r="A11" s="18"/>
      <c r="B11" s="19"/>
      <c r="C11" s="8">
        <f>IF(AND(A11&gt;5,A11&lt;24,B11&gt;=0,B11&lt;60),((A11-6)*60+B11),IF(AND(A11&lt;6,B11&gt;=0,B11&lt;60),(A11+18)*60+B11,FALSE))</f>
        <v>1080</v>
      </c>
      <c r="D11" s="8">
        <f>C11*0.0179*50</f>
        <v>966.6</v>
      </c>
      <c r="E11" s="44">
        <f>IF(D11&gt;1000,TRUNC((D11-1000)/50,0),TRUNC(D11/50,0))</f>
        <v>19</v>
      </c>
      <c r="F11" s="45">
        <f>MOD(D11,50)</f>
        <v>16.600000000000023</v>
      </c>
      <c r="G11" s="16" t="b">
        <f>IF(D11&gt;1000,"plus 1 Tag!")</f>
        <v>0</v>
      </c>
    </row>
    <row r="12" spans="1:6" s="41" customFormat="1" ht="13.5" thickBot="1">
      <c r="A12" s="40"/>
      <c r="B12" s="40"/>
      <c r="C12" s="40"/>
      <c r="D12" s="40"/>
      <c r="E12" s="40"/>
      <c r="F12" s="40"/>
    </row>
    <row r="13" spans="1:6" ht="13.5" thickBot="1">
      <c r="A13" s="29" t="s">
        <v>9</v>
      </c>
      <c r="B13" s="30"/>
      <c r="C13" s="30"/>
      <c r="D13" s="30"/>
      <c r="E13" s="30"/>
      <c r="F13" s="31"/>
    </row>
    <row r="14" spans="1:6" ht="12.75">
      <c r="A14" s="24" t="s">
        <v>16</v>
      </c>
      <c r="B14" s="25"/>
      <c r="C14" s="14" t="s">
        <v>11</v>
      </c>
      <c r="D14" s="14" t="s">
        <v>14</v>
      </c>
      <c r="E14" s="10" t="s">
        <v>59</v>
      </c>
      <c r="F14" s="11"/>
    </row>
    <row r="15" spans="1:6" ht="13.5" thickBot="1">
      <c r="A15" s="46" t="s">
        <v>1</v>
      </c>
      <c r="B15" s="2" t="s">
        <v>2</v>
      </c>
      <c r="C15" s="4" t="s">
        <v>12</v>
      </c>
      <c r="D15" s="13" t="s">
        <v>13</v>
      </c>
      <c r="E15" s="3" t="s">
        <v>1</v>
      </c>
      <c r="F15" s="12" t="s">
        <v>2</v>
      </c>
    </row>
    <row r="16" spans="1:6" ht="13.5" thickBot="1">
      <c r="A16" s="47">
        <f>IF(C16&gt;1080,TRUNC((C16-1080)/60,0),TRUNC(C16/60,0)+6)</f>
        <v>6</v>
      </c>
      <c r="B16" s="48">
        <f>MOD(C16,60)</f>
        <v>0</v>
      </c>
      <c r="C16" s="15">
        <f>D16*0.0186*60</f>
        <v>0</v>
      </c>
      <c r="D16" s="17">
        <f>IF(AND(E16&gt;=0,E16&lt;20,F16&gt;=0,F16&lt;50),E16*50+F16,FALSE)</f>
        <v>0</v>
      </c>
      <c r="E16" s="20"/>
      <c r="F16" s="21"/>
    </row>
  </sheetData>
  <sheetProtection password="CD94" sheet="1" objects="1" scenarios="1"/>
  <mergeCells count="5">
    <mergeCell ref="A2:F2"/>
    <mergeCell ref="A4:C4"/>
    <mergeCell ref="A3:C3"/>
    <mergeCell ref="A6:F6"/>
    <mergeCell ref="A5:F5"/>
  </mergeCells>
  <conditionalFormatting sqref="B11">
    <cfRule type="cellIs" priority="1" dxfId="0" operator="notBetween" stopIfTrue="1">
      <formula>0</formula>
      <formula>59</formula>
    </cfRule>
  </conditionalFormatting>
  <conditionalFormatting sqref="A11">
    <cfRule type="cellIs" priority="2" dxfId="0" operator="notBetween" stopIfTrue="1">
      <formula>0</formula>
      <formula>23</formula>
    </cfRule>
  </conditionalFormatting>
  <conditionalFormatting sqref="E16">
    <cfRule type="cellIs" priority="3" dxfId="0" operator="notBetween" stopIfTrue="1">
      <formula>0</formula>
      <formula>19</formula>
    </cfRule>
  </conditionalFormatting>
  <conditionalFormatting sqref="F16">
    <cfRule type="cellIs" priority="4" dxfId="0" operator="notBetween" stopIfTrue="1">
      <formula>0</formula>
      <formula>49</formula>
    </cfRule>
  </conditionalFormatting>
  <conditionalFormatting sqref="G11">
    <cfRule type="expression" priority="5" dxfId="1" stopIfTrue="1">
      <formula>$D$11&lt;1000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16" sqref="E16"/>
    </sheetView>
  </sheetViews>
  <sheetFormatPr defaultColWidth="11.421875" defaultRowHeight="12.75"/>
  <cols>
    <col min="1" max="3" width="11.421875" style="1" customWidth="1"/>
    <col min="4" max="4" width="12.8515625" style="1" customWidth="1"/>
    <col min="5" max="5" width="11.421875" style="1" customWidth="1"/>
    <col min="6" max="6" width="12.7109375" style="1" customWidth="1"/>
    <col min="7" max="7" width="13.7109375" style="0" customWidth="1"/>
  </cols>
  <sheetData>
    <row r="1" spans="1:6" ht="12.75">
      <c r="A1" s="36" t="s">
        <v>17</v>
      </c>
      <c r="B1" s="37"/>
      <c r="C1" s="37"/>
      <c r="D1" s="37"/>
      <c r="E1" s="37"/>
      <c r="F1" s="38"/>
    </row>
    <row r="2" spans="1:6" ht="29.25" customHeight="1">
      <c r="A2" s="59" t="s">
        <v>50</v>
      </c>
      <c r="B2" s="60"/>
      <c r="C2" s="60"/>
      <c r="D2" s="60"/>
      <c r="E2" s="60"/>
      <c r="F2" s="61"/>
    </row>
    <row r="3" spans="1:6" ht="12.75">
      <c r="A3" s="64" t="s">
        <v>19</v>
      </c>
      <c r="B3" s="65"/>
      <c r="C3" s="66"/>
      <c r="D3" s="33" t="s">
        <v>1</v>
      </c>
      <c r="E3" s="32" t="s">
        <v>2</v>
      </c>
      <c r="F3" s="39"/>
    </row>
    <row r="4" spans="1:6" ht="12.75">
      <c r="A4" s="62" t="s">
        <v>33</v>
      </c>
      <c r="B4" s="63"/>
      <c r="C4" s="63"/>
      <c r="D4" s="34">
        <v>17</v>
      </c>
      <c r="E4" s="35">
        <v>35</v>
      </c>
      <c r="F4" s="39"/>
    </row>
    <row r="5" spans="1:6" ht="12.75">
      <c r="A5" s="59" t="s">
        <v>21</v>
      </c>
      <c r="B5" s="60"/>
      <c r="C5" s="60"/>
      <c r="D5" s="60"/>
      <c r="E5" s="60"/>
      <c r="F5" s="61"/>
    </row>
    <row r="6" spans="1:6" ht="25.5" customHeight="1" thickBot="1">
      <c r="A6" s="67" t="s">
        <v>18</v>
      </c>
      <c r="B6" s="68"/>
      <c r="C6" s="68"/>
      <c r="D6" s="68"/>
      <c r="E6" s="68"/>
      <c r="F6" s="69"/>
    </row>
    <row r="7" ht="13.5" thickBot="1"/>
    <row r="8" spans="1:6" ht="13.5" thickBot="1">
      <c r="A8" s="26" t="s">
        <v>51</v>
      </c>
      <c r="B8" s="27"/>
      <c r="C8" s="27"/>
      <c r="D8" s="27"/>
      <c r="E8" s="27"/>
      <c r="F8" s="28"/>
    </row>
    <row r="9" spans="1:6" ht="12.75">
      <c r="A9" s="9" t="s">
        <v>0</v>
      </c>
      <c r="B9" s="5"/>
      <c r="C9" s="6" t="s">
        <v>11</v>
      </c>
      <c r="D9" s="6" t="s">
        <v>55</v>
      </c>
      <c r="E9" s="22" t="s">
        <v>53</v>
      </c>
      <c r="F9" s="23"/>
    </row>
    <row r="10" spans="1:6" ht="13.5" thickBot="1">
      <c r="A10" s="7" t="s">
        <v>1</v>
      </c>
      <c r="B10" s="2" t="s">
        <v>2</v>
      </c>
      <c r="C10" s="4" t="s">
        <v>54</v>
      </c>
      <c r="D10" s="13" t="s">
        <v>56</v>
      </c>
      <c r="E10" s="3" t="s">
        <v>1</v>
      </c>
      <c r="F10" s="43" t="s">
        <v>2</v>
      </c>
    </row>
    <row r="11" spans="1:6" ht="13.5" thickBot="1">
      <c r="A11" s="18"/>
      <c r="B11" s="19"/>
      <c r="C11" s="8">
        <f>IF(AND(A11&gt;3,A11&lt;24,B11&gt;=0,B11&lt;60),((A11-4)*60+B11),IF(AND(A11&lt;4,B11&gt;=0,B11&lt;60),(A11+20)*60+B11,FALSE))</f>
        <v>1200</v>
      </c>
      <c r="D11" s="8">
        <f>C11*0.0217*46</f>
        <v>1197.84</v>
      </c>
      <c r="E11" s="44">
        <f>TRUNC(D11/46,0)</f>
        <v>26</v>
      </c>
      <c r="F11" s="45">
        <f>MOD(D11,46)</f>
        <v>1.8399999999999181</v>
      </c>
    </row>
    <row r="12" spans="1:6" s="41" customFormat="1" ht="13.5" thickBot="1">
      <c r="A12" s="40"/>
      <c r="B12" s="40"/>
      <c r="C12" s="40"/>
      <c r="D12" s="40"/>
      <c r="E12" s="40"/>
      <c r="F12" s="40"/>
    </row>
    <row r="13" spans="1:6" ht="13.5" thickBot="1">
      <c r="A13" s="29" t="s">
        <v>52</v>
      </c>
      <c r="B13" s="30"/>
      <c r="C13" s="30"/>
      <c r="D13" s="30"/>
      <c r="E13" s="30"/>
      <c r="F13" s="31"/>
    </row>
    <row r="14" spans="1:6" ht="12.75">
      <c r="A14" s="24" t="s">
        <v>16</v>
      </c>
      <c r="B14" s="25"/>
      <c r="C14" s="6" t="s">
        <v>11</v>
      </c>
      <c r="D14" s="6" t="s">
        <v>55</v>
      </c>
      <c r="E14" s="10" t="s">
        <v>58</v>
      </c>
      <c r="F14" s="11"/>
    </row>
    <row r="15" spans="1:6" ht="13.5" thickBot="1">
      <c r="A15" s="46" t="s">
        <v>1</v>
      </c>
      <c r="B15" s="2" t="s">
        <v>2</v>
      </c>
      <c r="C15" s="4" t="s">
        <v>54</v>
      </c>
      <c r="D15" s="13" t="s">
        <v>56</v>
      </c>
      <c r="E15" s="3" t="s">
        <v>1</v>
      </c>
      <c r="F15" s="12" t="s">
        <v>2</v>
      </c>
    </row>
    <row r="16" spans="1:6" ht="13.5" thickBot="1">
      <c r="A16" s="47">
        <f>IF(C16&gt;1200,TRUNC((C16-1200)/60,0),TRUNC(C16/60,0)+4)</f>
        <v>4</v>
      </c>
      <c r="B16" s="48">
        <f>MOD(C16,60)</f>
        <v>46.050599999999996</v>
      </c>
      <c r="C16" s="15">
        <f>D16*0.016685*60</f>
        <v>46.050599999999996</v>
      </c>
      <c r="D16" s="17">
        <f>IF(AND(E16&gt;=1,E16&lt;41,F16&gt;=0,F16&lt;46),E16*46+F16,FALSE)</f>
        <v>46</v>
      </c>
      <c r="E16" s="20">
        <v>1</v>
      </c>
      <c r="F16" s="21">
        <v>0</v>
      </c>
    </row>
    <row r="17" spans="1:2" ht="12.75">
      <c r="A17" s="70" t="b">
        <f>IF((D16&gt;1440),"plus 1 Tag!")</f>
        <v>0</v>
      </c>
      <c r="B17" s="70"/>
    </row>
  </sheetData>
  <sheetProtection password="CD94" sheet="1" objects="1" scenarios="1"/>
  <mergeCells count="6">
    <mergeCell ref="A17:B17"/>
    <mergeCell ref="A2:F2"/>
    <mergeCell ref="A4:C4"/>
    <mergeCell ref="A3:C3"/>
    <mergeCell ref="A6:F6"/>
    <mergeCell ref="A5:F5"/>
  </mergeCells>
  <conditionalFormatting sqref="B11">
    <cfRule type="cellIs" priority="1" dxfId="0" operator="notBetween" stopIfTrue="1">
      <formula>0</formula>
      <formula>59</formula>
    </cfRule>
  </conditionalFormatting>
  <conditionalFormatting sqref="A11">
    <cfRule type="cellIs" priority="2" dxfId="0" operator="notBetween" stopIfTrue="1">
      <formula>0</formula>
      <formula>23</formula>
    </cfRule>
  </conditionalFormatting>
  <conditionalFormatting sqref="A17:B17">
    <cfRule type="expression" priority="3" dxfId="1" stopIfTrue="1">
      <formula>$D$16&lt;1440</formula>
    </cfRule>
  </conditionalFormatting>
  <conditionalFormatting sqref="F16">
    <cfRule type="cellIs" priority="4" dxfId="0" operator="notBetween" stopIfTrue="1">
      <formula>0</formula>
      <formula>45</formula>
    </cfRule>
  </conditionalFormatting>
  <conditionalFormatting sqref="E16">
    <cfRule type="cellIs" priority="5" dxfId="0" operator="notBetween" stopIfTrue="1">
      <formula>1</formula>
      <formula>40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Friederike Baum</dc:creator>
  <cp:keywords/>
  <dc:description/>
  <cp:lastModifiedBy>Friederike Baum</cp:lastModifiedBy>
  <dcterms:created xsi:type="dcterms:W3CDTF">2006-04-01T21:10:54Z</dcterms:created>
  <dcterms:modified xsi:type="dcterms:W3CDTF">2006-04-03T20:46:31Z</dcterms:modified>
  <cp:category/>
  <cp:version/>
  <cp:contentType/>
  <cp:contentStatus/>
</cp:coreProperties>
</file>